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572" activeTab="0"/>
  </bookViews>
  <sheets>
    <sheet name="ЛІК НВ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<sst xmlns="http://schemas.openxmlformats.org/spreadsheetml/2006/main" count="114" uniqueCount="112">
  <si>
    <t>(найменування бюджетної установи)</t>
  </si>
  <si>
    <t>Всього</t>
  </si>
  <si>
    <t>грн.</t>
  </si>
  <si>
    <t xml:space="preserve">ВИДАТКИ ТА НАДАННЯ КРЕДИТІВ - усього </t>
  </si>
  <si>
    <t>в тому числі :</t>
  </si>
  <si>
    <t>1011020 -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</si>
  <si>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КЕКВ  - 2110                                                              </t>
  </si>
  <si>
    <t xml:space="preserve"> "Оплата праці  працівників бюджетних установ", всього</t>
  </si>
  <si>
    <t>посадових окладів</t>
  </si>
  <si>
    <t>надбавка за вислугу років</t>
  </si>
  <si>
    <t>Оздоровчі у розмірі посадового окладу</t>
  </si>
  <si>
    <t xml:space="preserve">КЕКВ  - 2120                                                            </t>
  </si>
  <si>
    <t xml:space="preserve"> "Нарахування на оплату праці ", всього -</t>
  </si>
  <si>
    <t>інші доплати, з них:</t>
  </si>
  <si>
    <t>доплата за перевірку зошитів</t>
  </si>
  <si>
    <t xml:space="preserve">класне керівництво </t>
  </si>
  <si>
    <t>доведення до рівня мінімальної зарплати</t>
  </si>
  <si>
    <t>надбавка за класність</t>
  </si>
  <si>
    <t>надбавка за особливі умови праці</t>
  </si>
  <si>
    <t>доплата за завідування бібліотекою</t>
  </si>
  <si>
    <t>доплата за використання деззасобів</t>
  </si>
  <si>
    <t>доплата за шкідливі умови праці</t>
  </si>
  <si>
    <t>доплата за роботу у нічний час</t>
  </si>
  <si>
    <t>Щорічна винагорода у розмірі посадового окладу</t>
  </si>
  <si>
    <t>інші (обслуг.комп.техн.,спортмас.роб., зав.майстернями)</t>
  </si>
  <si>
    <t xml:space="preserve">за методичну роботу </t>
  </si>
  <si>
    <t>за результативність</t>
  </si>
  <si>
    <t xml:space="preserve">КЕКВ  - 2100                                                        </t>
  </si>
  <si>
    <t>Індексація</t>
  </si>
  <si>
    <t>Розрахунок видатків до кошторису на 2019 рік</t>
  </si>
  <si>
    <t>надбавка за складність, напруженість у роботі</t>
  </si>
  <si>
    <t>премія</t>
  </si>
  <si>
    <t>надбавка за престижність праці (20%-30 %)</t>
  </si>
  <si>
    <t>в т.ч. педпрацівники ДНЗ</t>
  </si>
  <si>
    <t>в т.ч.субвенція педпрацівники ЗНЗ</t>
  </si>
  <si>
    <r>
      <t xml:space="preserve">На виплату: </t>
    </r>
    <r>
      <rPr>
        <i/>
        <sz val="13"/>
        <rFont val="Times New Roman"/>
        <family val="1"/>
      </rPr>
      <t>(кількість штатних одиниць згідно тарифікаційних списків та штатних розписів від 01.01.2019 р)- 42,36 шт.од.</t>
    </r>
  </si>
  <si>
    <t>адмінперсонал та педпрацівники (23,61 штатних одиниць)</t>
  </si>
  <si>
    <t>обслуговуючий персонал - всього (18,75 штатних одиниць)</t>
  </si>
  <si>
    <t>премія до дня працівників освіти(100%)</t>
  </si>
  <si>
    <t>Оздоровчі (медсестра)</t>
  </si>
  <si>
    <t>"Нарахування на оплату праці" (3406085,85+2086,5-за неповні ставки)*0,22</t>
  </si>
  <si>
    <t xml:space="preserve">КЕКВ  -2200                                                              </t>
  </si>
  <si>
    <t xml:space="preserve"> "Використання товарів і послуг ",  всього       </t>
  </si>
  <si>
    <t xml:space="preserve"> КЕКВ - 2210</t>
  </si>
  <si>
    <t xml:space="preserve">Предмети, матеріали, обладнання та інвентар разом    - </t>
  </si>
  <si>
    <t xml:space="preserve">Дизпаливо Лікарський НВК, Мрія (норма 0,196л/км, пробіг 25000км =4900л*33=161700,00 грн. </t>
  </si>
  <si>
    <t xml:space="preserve">Запчастини для автобусів </t>
  </si>
  <si>
    <t>Бланки шкільної документації</t>
  </si>
  <si>
    <t>Придбання мастильних матеріалів для шкільних автобусів</t>
  </si>
  <si>
    <t>Придбання вогнегасників та засобів подежогасіння</t>
  </si>
  <si>
    <t>Придбання господарських товарів</t>
  </si>
  <si>
    <t xml:space="preserve"> КЕКВ - 2220</t>
  </si>
  <si>
    <t>Медикаменти та перев’язувальні матеріали, всього</t>
  </si>
  <si>
    <t>Дезинфікуючі засоби (дезактин)</t>
  </si>
  <si>
    <t>2000</t>
  </si>
  <si>
    <t xml:space="preserve"> КЕКВ - 2230</t>
  </si>
  <si>
    <t>Продукти харчування, всього</t>
  </si>
  <si>
    <t xml:space="preserve"> КЕКВ - 2240</t>
  </si>
  <si>
    <t xml:space="preserve">Оплата послуг (крім комунальних), всього </t>
  </si>
  <si>
    <t xml:space="preserve">Страхування транспортних засобів, водіїв </t>
  </si>
  <si>
    <t>Технічне обслуговування обладнання (котелень)</t>
  </si>
  <si>
    <t xml:space="preserve">Обслуговування  сигналізаторів загазованості </t>
  </si>
  <si>
    <t xml:space="preserve">Обслуговування внутрішніх мереж газопостачання </t>
  </si>
  <si>
    <t xml:space="preserve">Обслуговування та пот. ремонт насосного обладнання  </t>
  </si>
  <si>
    <t>Обслуговування газоходів та ветканалів сигналізаторів загазованості</t>
  </si>
  <si>
    <t>Повірка та заправка вогнегасників</t>
  </si>
  <si>
    <r>
      <t>За телефонні послуги, послуги Інтернету</t>
    </r>
    <r>
      <rPr>
        <b/>
        <sz val="12"/>
        <rFont val="Times New Roman"/>
        <family val="1"/>
      </rPr>
      <t xml:space="preserve"> </t>
    </r>
  </si>
  <si>
    <t xml:space="preserve">Поточні ремонти автомобілів </t>
  </si>
  <si>
    <t xml:space="preserve">Технічне обслуговування електричного господарства </t>
  </si>
  <si>
    <t>Електровимірювальні роботи</t>
  </si>
  <si>
    <t xml:space="preserve">Перевірка трансп. засобів, проходження техогляду автотранспорту </t>
  </si>
  <si>
    <t>Інструменталь - контроль за видачею технічної карти для техогляду автомобілів</t>
  </si>
  <si>
    <t xml:space="preserve">Внесення до єдиного реєстру медпрацівників по проведенню передрейсового медогляду водіїв транспортних засобів </t>
  </si>
  <si>
    <t>Дератизація</t>
  </si>
  <si>
    <t>Вивіз сміття, відкачка нечистот</t>
  </si>
  <si>
    <t>Технічне обслугов. зовнішніх газопроводів відключ. вводів</t>
  </si>
  <si>
    <t>Повірка вагів</t>
  </si>
  <si>
    <t>Продовження робіт послуги по збільенню потужності по Лікарському НВК 17 кВатх1700=29000</t>
  </si>
  <si>
    <t>Послуги по розпиловці дров</t>
  </si>
  <si>
    <t>Поточний ремонт приміщень</t>
  </si>
  <si>
    <t xml:space="preserve"> КЕКВ - 2250</t>
  </si>
  <si>
    <t xml:space="preserve">Видатки на відрядження, всього </t>
  </si>
  <si>
    <t xml:space="preserve">Видатки на відрядження </t>
  </si>
  <si>
    <t xml:space="preserve"> КЕКВ - 2270</t>
  </si>
  <si>
    <t xml:space="preserve">Оплата комунальних послуг та енергоносіїв, всього </t>
  </si>
  <si>
    <t xml:space="preserve"> КЕКВ - 2273</t>
  </si>
  <si>
    <t xml:space="preserve"> Оплата електроенергії, всього</t>
  </si>
  <si>
    <t xml:space="preserve"> КЕКВ - 2274</t>
  </si>
  <si>
    <t xml:space="preserve"> Оплата природного газу</t>
  </si>
  <si>
    <t xml:space="preserve"> КЕКВ - 2275</t>
  </si>
  <si>
    <t xml:space="preserve"> Оплата інших енергоносіїв, всього</t>
  </si>
  <si>
    <t>КЕКВ-2282</t>
  </si>
  <si>
    <t>Окремі заходи по реалізації державних ( регіональних) програм, не внесені до заходів розвитку</t>
  </si>
  <si>
    <t xml:space="preserve"> КЕКВ - 2800</t>
  </si>
  <si>
    <t>Інші поточні виплати (Видача ліцензії)</t>
  </si>
  <si>
    <t xml:space="preserve">         Керівник                                                                                          Н.С.Макшеєва</t>
  </si>
  <si>
    <t xml:space="preserve">         Головний бухгалтер                                                                      Н.С.Одінцова</t>
  </si>
  <si>
    <r>
      <t xml:space="preserve">Придбання </t>
    </r>
    <r>
      <rPr>
        <b/>
        <sz val="12"/>
        <rFont val="Times New Roman"/>
        <family val="1"/>
      </rPr>
      <t xml:space="preserve">шкільної форми </t>
    </r>
    <r>
      <rPr>
        <sz val="12"/>
        <rFont val="Times New Roman"/>
        <family val="1"/>
      </rPr>
      <t>дітям-сиротам  6 чол. * 4500,00грн. =  27000,00 грн.</t>
    </r>
  </si>
  <si>
    <t xml:space="preserve">Медикаменти </t>
  </si>
  <si>
    <t>Оплата навчання операторів котельні, кочегарів 320х4= 1280, оплата за навчання керівників з протипожежної безпеки та цивільного захисту - 1220</t>
  </si>
  <si>
    <t>500</t>
  </si>
  <si>
    <t xml:space="preserve">Учнів 1-4 кл.  3894 д/д  * 7,50 грн. </t>
  </si>
  <si>
    <t>НВК  650 д/д *16,50 грн.</t>
  </si>
  <si>
    <t>Діти з багатодітних сімей учні 1-4 кл. 300 д/д * 11,25 грн.</t>
  </si>
  <si>
    <t xml:space="preserve">Діти з багатодітних сімей учні 5-11 кл. 300 д/д * 7,50 грн. </t>
  </si>
  <si>
    <t>Діти з багатодітних сімей НВК 103д/д*24,75грн.</t>
  </si>
  <si>
    <t xml:space="preserve">Мало забезпечені, діти-сироти, діти учасників АТО (згідно відповідних документів) НВК 230 д/д * 33 грн. </t>
  </si>
  <si>
    <t xml:space="preserve">Мало забезпечені, діти-сироти, діти учасників АТО, інклюз. (зг. документів) учні 1-11 кл. 1360д/д * 15,00грн. </t>
  </si>
  <si>
    <r>
      <t>Оплата ел.енергії</t>
    </r>
    <r>
      <rPr>
        <sz val="12"/>
        <rFont val="Times New Roman"/>
        <family val="1"/>
      </rPr>
      <t xml:space="preserve"> 21290 кВт*3,10=66000рн.</t>
    </r>
  </si>
  <si>
    <t xml:space="preserve"> 160 м3 * 13379,64 = 2140,00 грн.                                                        </t>
  </si>
  <si>
    <r>
      <t xml:space="preserve"> Оплата дров </t>
    </r>
    <r>
      <rPr>
        <sz val="12"/>
        <rFont val="Times New Roman"/>
        <family val="1"/>
      </rPr>
      <t xml:space="preserve">                                                                     </t>
    </r>
  </si>
  <si>
    <t>Лікарський НВК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</si>
</sst>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8"/>
      <name val="Arial"/>
      <family val="2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6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187" fontId="6" fillId="0" borderId="0" xfId="66" applyFont="1" applyFill="1" applyAlignment="1">
      <alignment horizontal="center"/>
    </xf>
    <xf numFmtId="0" fontId="5" fillId="0" borderId="0" xfId="57" applyFont="1" applyFill="1" applyAlignment="1">
      <alignment horizontal="center"/>
      <protection/>
    </xf>
    <xf numFmtId="187" fontId="5" fillId="0" borderId="0" xfId="66" applyFont="1" applyFill="1" applyAlignment="1">
      <alignment horizontal="center"/>
    </xf>
    <xf numFmtId="0" fontId="5" fillId="0" borderId="10" xfId="57" applyFont="1" applyFill="1" applyBorder="1">
      <alignment/>
      <protection/>
    </xf>
    <xf numFmtId="0" fontId="5" fillId="0" borderId="11" xfId="57" applyFont="1" applyFill="1" applyBorder="1" applyAlignment="1">
      <alignment horizontal="left"/>
      <protection/>
    </xf>
    <xf numFmtId="2" fontId="5" fillId="0" borderId="10" xfId="66" applyNumberFormat="1" applyFont="1" applyBorder="1" applyAlignment="1">
      <alignment horizontal="center"/>
    </xf>
    <xf numFmtId="0" fontId="9" fillId="33" borderId="10" xfId="57" applyFont="1" applyFill="1" applyBorder="1" applyAlignment="1">
      <alignment horizontal="left" wrapText="1"/>
      <protection/>
    </xf>
    <xf numFmtId="0" fontId="9" fillId="33" borderId="11" xfId="0" applyFont="1" applyFill="1" applyBorder="1" applyAlignment="1">
      <alignment wrapText="1"/>
    </xf>
    <xf numFmtId="0" fontId="9" fillId="33" borderId="11" xfId="57" applyFont="1" applyFill="1" applyBorder="1" applyAlignment="1">
      <alignment wrapText="1"/>
      <protection/>
    </xf>
    <xf numFmtId="2" fontId="4" fillId="33" borderId="10" xfId="66" applyNumberFormat="1" applyFont="1" applyFill="1" applyBorder="1" applyAlignment="1">
      <alignment/>
    </xf>
    <xf numFmtId="0" fontId="11" fillId="0" borderId="10" xfId="57" applyFont="1" applyFill="1" applyBorder="1">
      <alignment/>
      <protection/>
    </xf>
    <xf numFmtId="0" fontId="11" fillId="0" borderId="10" xfId="57" applyFont="1" applyBorder="1">
      <alignment/>
      <protection/>
    </xf>
    <xf numFmtId="0" fontId="10" fillId="0" borderId="10" xfId="57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left" wrapText="1"/>
      <protection/>
    </xf>
    <xf numFmtId="0" fontId="12" fillId="0" borderId="11" xfId="0" applyFont="1" applyFill="1" applyBorder="1" applyAlignment="1">
      <alignment wrapText="1"/>
    </xf>
    <xf numFmtId="0" fontId="13" fillId="0" borderId="10" xfId="57" applyFont="1" applyBorder="1" applyAlignment="1">
      <alignment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0" fontId="11" fillId="0" borderId="11" xfId="54" applyFont="1" applyFill="1" applyBorder="1" applyAlignment="1">
      <alignment wrapText="1"/>
      <protection/>
    </xf>
    <xf numFmtId="0" fontId="11" fillId="0" borderId="11" xfId="57" applyFont="1" applyFill="1" applyBorder="1" applyAlignment="1">
      <alignment vertical="center" wrapText="1"/>
      <protection/>
    </xf>
    <xf numFmtId="0" fontId="11" fillId="0" borderId="10" xfId="57" applyFont="1" applyFill="1" applyBorder="1" applyAlignment="1">
      <alignment vertical="center" wrapText="1"/>
      <protection/>
    </xf>
    <xf numFmtId="2" fontId="11" fillId="0" borderId="10" xfId="57" applyNumberFormat="1" applyFont="1" applyBorder="1">
      <alignment/>
      <protection/>
    </xf>
    <xf numFmtId="2" fontId="0" fillId="0" borderId="0" xfId="0" applyNumberFormat="1" applyAlignment="1">
      <alignment/>
    </xf>
    <xf numFmtId="187" fontId="4" fillId="0" borderId="0" xfId="66" applyFont="1" applyFill="1" applyAlignment="1">
      <alignment horizontal="right"/>
    </xf>
    <xf numFmtId="2" fontId="4" fillId="0" borderId="10" xfId="66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6" fillId="34" borderId="10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194" fontId="46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5" xfId="0" applyFont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9" fillId="33" borderId="10" xfId="57" applyFont="1" applyFill="1" applyBorder="1" applyAlignment="1">
      <alignment horizontal="left" vertical="top" wrapText="1"/>
      <protection/>
    </xf>
    <xf numFmtId="0" fontId="2" fillId="0" borderId="0" xfId="57" applyFill="1">
      <alignment/>
      <protection/>
    </xf>
    <xf numFmtId="0" fontId="9" fillId="0" borderId="11" xfId="0" applyFont="1" applyFill="1" applyBorder="1" applyAlignment="1">
      <alignment horizontal="center" vertical="top" wrapText="1"/>
    </xf>
    <xf numFmtId="2" fontId="2" fillId="0" borderId="10" xfId="57" applyNumberFormat="1" applyFill="1" applyBorder="1">
      <alignment/>
      <protection/>
    </xf>
    <xf numFmtId="0" fontId="15" fillId="33" borderId="16" xfId="0" applyFont="1" applyFill="1" applyBorder="1" applyAlignment="1">
      <alignment horizontal="left" wrapText="1"/>
    </xf>
    <xf numFmtId="2" fontId="10" fillId="33" borderId="12" xfId="66" applyNumberFormat="1" applyFont="1" applyFill="1" applyBorder="1" applyAlignment="1">
      <alignment horizontal="right"/>
    </xf>
    <xf numFmtId="0" fontId="8" fillId="0" borderId="10" xfId="57" applyFont="1" applyFill="1" applyBorder="1">
      <alignment/>
      <protection/>
    </xf>
    <xf numFmtId="0" fontId="8" fillId="0" borderId="10" xfId="53" applyFont="1" applyBorder="1" applyAlignment="1">
      <alignment wrapText="1"/>
      <protection/>
    </xf>
    <xf numFmtId="2" fontId="8" fillId="0" borderId="10" xfId="57" applyNumberFormat="1" applyFont="1" applyFill="1" applyBorder="1">
      <alignment/>
      <protection/>
    </xf>
    <xf numFmtId="0" fontId="8" fillId="0" borderId="10" xfId="53" applyFont="1" applyFill="1" applyBorder="1" applyAlignment="1">
      <alignment wrapText="1"/>
      <protection/>
    </xf>
    <xf numFmtId="2" fontId="11" fillId="0" borderId="10" xfId="57" applyNumberFormat="1" applyFont="1" applyFill="1" applyBorder="1">
      <alignment/>
      <protection/>
    </xf>
    <xf numFmtId="0" fontId="8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8" fillId="0" borderId="11" xfId="53" applyFont="1" applyBorder="1" applyAlignment="1">
      <alignment wrapText="1"/>
      <protection/>
    </xf>
    <xf numFmtId="2" fontId="16" fillId="0" borderId="10" xfId="57" applyNumberFormat="1" applyFont="1" applyFill="1" applyBorder="1">
      <alignment/>
      <protection/>
    </xf>
    <xf numFmtId="0" fontId="8" fillId="0" borderId="10" xfId="0" applyFont="1" applyFill="1" applyBorder="1" applyAlignment="1">
      <alignment vertical="top" wrapText="1"/>
    </xf>
    <xf numFmtId="49" fontId="18" fillId="0" borderId="10" xfId="57" applyNumberFormat="1" applyFont="1" applyFill="1" applyBorder="1">
      <alignment/>
      <protection/>
    </xf>
    <xf numFmtId="49" fontId="19" fillId="0" borderId="10" xfId="0" applyNumberFormat="1" applyFont="1" applyFill="1" applyBorder="1" applyAlignment="1">
      <alignment horizontal="justify"/>
    </xf>
    <xf numFmtId="49" fontId="18" fillId="0" borderId="10" xfId="66" applyNumberFormat="1" applyFont="1" applyFill="1" applyBorder="1" applyAlignment="1">
      <alignment horizontal="right"/>
    </xf>
    <xf numFmtId="2" fontId="18" fillId="0" borderId="10" xfId="57" applyNumberFormat="1" applyFont="1" applyFill="1" applyBorder="1">
      <alignment/>
      <protection/>
    </xf>
    <xf numFmtId="0" fontId="8" fillId="0" borderId="10" xfId="0" applyFont="1" applyFill="1" applyBorder="1" applyAlignment="1">
      <alignment horizontal="justify"/>
    </xf>
    <xf numFmtId="2" fontId="18" fillId="0" borderId="10" xfId="53" applyNumberFormat="1" applyFont="1" applyFill="1" applyBorder="1" applyAlignment="1">
      <alignment/>
      <protection/>
    </xf>
    <xf numFmtId="2" fontId="20" fillId="0" borderId="10" xfId="57" applyNumberFormat="1" applyFont="1" applyFill="1" applyBorder="1">
      <alignment/>
      <protection/>
    </xf>
    <xf numFmtId="2" fontId="18" fillId="35" borderId="10" xfId="53" applyNumberFormat="1" applyFont="1" applyFill="1" applyBorder="1" applyAlignment="1">
      <alignment/>
      <protection/>
    </xf>
    <xf numFmtId="0" fontId="8" fillId="0" borderId="10" xfId="53" applyFont="1" applyFill="1" applyBorder="1" applyAlignment="1">
      <alignment vertical="top" wrapText="1"/>
      <protection/>
    </xf>
    <xf numFmtId="2" fontId="18" fillId="0" borderId="10" xfId="66" applyNumberFormat="1" applyFont="1" applyFill="1" applyBorder="1" applyAlignment="1">
      <alignment horizontal="right"/>
    </xf>
    <xf numFmtId="0" fontId="18" fillId="0" borderId="10" xfId="53" applyFont="1" applyBorder="1" applyAlignment="1">
      <alignment/>
      <protection/>
    </xf>
    <xf numFmtId="0" fontId="16" fillId="0" borderId="10" xfId="53" applyFont="1" applyFill="1" applyBorder="1" applyAlignment="1">
      <alignment vertical="top" wrapText="1"/>
      <protection/>
    </xf>
    <xf numFmtId="2" fontId="18" fillId="0" borderId="10" xfId="66" applyNumberFormat="1" applyFont="1" applyFill="1" applyBorder="1" applyAlignment="1">
      <alignment/>
    </xf>
    <xf numFmtId="0" fontId="18" fillId="0" borderId="10" xfId="53" applyFont="1" applyFill="1" applyBorder="1" applyAlignment="1">
      <alignment vertical="top" wrapText="1"/>
      <protection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justify"/>
    </xf>
    <xf numFmtId="2" fontId="11" fillId="0" borderId="11" xfId="57" applyNumberFormat="1" applyFont="1" applyFill="1" applyBorder="1">
      <alignment/>
      <protection/>
    </xf>
    <xf numFmtId="2" fontId="8" fillId="0" borderId="10" xfId="0" applyNumberFormat="1" applyFont="1" applyFill="1" applyBorder="1" applyAlignment="1">
      <alignment horizontal="justify" wrapText="1"/>
    </xf>
    <xf numFmtId="2" fontId="10" fillId="33" borderId="10" xfId="66" applyNumberFormat="1" applyFont="1" applyFill="1" applyBorder="1" applyAlignment="1">
      <alignment/>
    </xf>
    <xf numFmtId="2" fontId="11" fillId="0" borderId="10" xfId="57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 horizontal="justify" wrapText="1"/>
    </xf>
    <xf numFmtId="2" fontId="11" fillId="0" borderId="10" xfId="66" applyNumberFormat="1" applyFont="1" applyFill="1" applyBorder="1" applyAlignment="1">
      <alignment/>
    </xf>
    <xf numFmtId="2" fontId="11" fillId="35" borderId="10" xfId="57" applyNumberFormat="1" applyFont="1" applyFill="1" applyBorder="1" applyAlignment="1">
      <alignment/>
      <protection/>
    </xf>
    <xf numFmtId="0" fontId="8" fillId="35" borderId="10" xfId="0" applyFont="1" applyFill="1" applyBorder="1" applyAlignment="1">
      <alignment horizontal="left" vertical="center" wrapText="1"/>
    </xf>
    <xf numFmtId="2" fontId="11" fillId="35" borderId="10" xfId="66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8" fillId="0" borderId="10" xfId="66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 shrinkToFit="1"/>
    </xf>
    <xf numFmtId="0" fontId="2" fillId="0" borderId="0" xfId="57">
      <alignment/>
      <protection/>
    </xf>
    <xf numFmtId="2" fontId="14" fillId="33" borderId="10" xfId="57" applyNumberFormat="1" applyFont="1" applyFill="1" applyBorder="1" applyAlignment="1">
      <alignment horizontal="left" vertical="top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2" fontId="10" fillId="33" borderId="10" xfId="66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2" fontId="15" fillId="33" borderId="10" xfId="0" applyNumberFormat="1" applyFont="1" applyFill="1" applyBorder="1" applyAlignment="1">
      <alignment horizontal="left" vertical="center" wrapText="1"/>
    </xf>
    <xf numFmtId="2" fontId="4" fillId="33" borderId="10" xfId="66" applyNumberFormat="1" applyFont="1" applyFill="1" applyBorder="1" applyAlignment="1">
      <alignment vertical="center"/>
    </xf>
    <xf numFmtId="2" fontId="9" fillId="33" borderId="10" xfId="57" applyNumberFormat="1" applyFont="1" applyFill="1" applyBorder="1" applyAlignment="1">
      <alignment horizontal="left" vertical="top" wrapText="1"/>
      <protection/>
    </xf>
    <xf numFmtId="2" fontId="9" fillId="33" borderId="10" xfId="0" applyNumberFormat="1" applyFont="1" applyFill="1" applyBorder="1" applyAlignment="1">
      <alignment horizontal="left" vertical="center" wrapText="1"/>
    </xf>
    <xf numFmtId="2" fontId="4" fillId="33" borderId="10" xfId="66" applyNumberFormat="1" applyFont="1" applyFill="1" applyBorder="1" applyAlignment="1">
      <alignment horizontal="right" vertical="center"/>
    </xf>
    <xf numFmtId="2" fontId="10" fillId="33" borderId="10" xfId="57" applyNumberFormat="1" applyFont="1" applyFill="1" applyBorder="1" applyAlignment="1">
      <alignment vertical="top" wrapText="1"/>
      <protection/>
    </xf>
    <xf numFmtId="2" fontId="9" fillId="33" borderId="10" xfId="57" applyNumberFormat="1" applyFont="1" applyFill="1" applyBorder="1" applyAlignment="1">
      <alignment vertical="center" wrapText="1"/>
      <protection/>
    </xf>
    <xf numFmtId="2" fontId="4" fillId="33" borderId="10" xfId="66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vertical="center" wrapText="1"/>
    </xf>
    <xf numFmtId="2" fontId="10" fillId="33" borderId="10" xfId="66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top" wrapText="1" shrinkToFit="1"/>
    </xf>
    <xf numFmtId="2" fontId="10" fillId="34" borderId="10" xfId="57" applyNumberFormat="1" applyFont="1" applyFill="1" applyBorder="1" applyAlignment="1">
      <alignment vertical="center" wrapText="1"/>
      <protection/>
    </xf>
    <xf numFmtId="0" fontId="17" fillId="34" borderId="10" xfId="0" applyFont="1" applyFill="1" applyBorder="1" applyAlignment="1">
      <alignment horizontal="left" vertical="center" wrapText="1" shrinkToFit="1"/>
    </xf>
    <xf numFmtId="2" fontId="4" fillId="34" borderId="10" xfId="66" applyNumberFormat="1" applyFont="1" applyFill="1" applyBorder="1" applyAlignment="1">
      <alignment vertical="center"/>
    </xf>
    <xf numFmtId="0" fontId="14" fillId="33" borderId="12" xfId="57" applyFont="1" applyFill="1" applyBorder="1" applyAlignment="1">
      <alignment horizontal="left" vertical="top" wrapText="1"/>
      <protection/>
    </xf>
    <xf numFmtId="0" fontId="9" fillId="33" borderId="11" xfId="0" applyFont="1" applyFill="1" applyBorder="1" applyAlignment="1">
      <alignment vertical="center" wrapText="1"/>
    </xf>
    <xf numFmtId="2" fontId="9" fillId="33" borderId="10" xfId="66" applyNumberFormat="1" applyFont="1" applyFill="1" applyBorder="1" applyAlignment="1">
      <alignment vertical="center" wrapText="1"/>
    </xf>
    <xf numFmtId="2" fontId="14" fillId="34" borderId="10" xfId="57" applyNumberFormat="1" applyFont="1" applyFill="1" applyBorder="1" applyAlignment="1">
      <alignment horizontal="left" wrapText="1"/>
      <protection/>
    </xf>
    <xf numFmtId="0" fontId="6" fillId="0" borderId="0" xfId="56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left" wrapText="1"/>
      <protection/>
    </xf>
    <xf numFmtId="0" fontId="3" fillId="0" borderId="0" xfId="57" applyFont="1" applyAlignment="1">
      <alignment horizontal="left"/>
      <protection/>
    </xf>
    <xf numFmtId="0" fontId="7" fillId="0" borderId="17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Dod5kochtor" xfId="54"/>
    <cellStyle name="Обычный_Dod5kochtor_розрахунки 070201 2013" xfId="55"/>
    <cellStyle name="Обычный_Розрахунки  070808 2013" xfId="56"/>
    <cellStyle name="Обычный_розрахунки 070201 201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розрахунки 070201 201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4;&#1064;&#1058;&#1054;&#1056;&#1048;&#1057;%202019%20&#1054;&#1089;&#1074;&#1110;&#1090;&#1072;%20&#1087;&#1086;%20&#1096;&#1082;&#1086;&#1083;&#1072;&#1093;%20&#1076;&#1083;&#1103;%20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З Веселка "/>
      <sheetName val="ДНЗ Пролісок"/>
      <sheetName val="зведений1010"/>
      <sheetName val="МИкНВК"/>
      <sheetName val="Лік НВК"/>
      <sheetName val="Сев ЗОШ"/>
      <sheetName val="КровнеЗОШ"/>
      <sheetName val=" зведений школи"/>
      <sheetName val="ВО"/>
      <sheetName val="ЦБ"/>
      <sheetName val="МЕТОД"/>
      <sheetName val="школи спец"/>
      <sheetName val="спорт"/>
      <sheetName val="пільг"/>
      <sheetName val="3242"/>
      <sheetName val="озд"/>
      <sheetName val="шк харч спец"/>
      <sheetName val="оздор спец"/>
      <sheetName val="вес спец"/>
    </sheetNames>
    <sheetDataSet>
      <sheetData sheetId="4">
        <row r="7">
          <cell r="E7">
            <v>2590263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0.7109375" style="28" customWidth="1"/>
    <col min="2" max="2" width="58.28125" style="28" customWidth="1"/>
    <col min="3" max="3" width="17.7109375" style="28" customWidth="1"/>
    <col min="4" max="4" width="15.57421875" style="28" customWidth="1"/>
    <col min="5" max="5" width="18.57421875" style="28" customWidth="1"/>
    <col min="6" max="7" width="10.57421875" style="28" bestFit="1" customWidth="1"/>
    <col min="8" max="12" width="9.140625" style="28" customWidth="1"/>
    <col min="13" max="14" width="10.57421875" style="28" bestFit="1" customWidth="1"/>
    <col min="15" max="16384" width="9.140625" style="28" customWidth="1"/>
  </cols>
  <sheetData>
    <row r="1" spans="1:3" ht="20.25">
      <c r="A1" s="118" t="s">
        <v>29</v>
      </c>
      <c r="B1" s="118"/>
      <c r="C1" s="118"/>
    </row>
    <row r="2" spans="1:3" ht="86.25" customHeight="1">
      <c r="A2" s="121" t="s">
        <v>5</v>
      </c>
      <c r="B2" s="122"/>
      <c r="C2" s="122"/>
    </row>
    <row r="3" spans="1:3" ht="20.25">
      <c r="A3" s="1"/>
      <c r="B3" s="2" t="s">
        <v>0</v>
      </c>
      <c r="C3" s="3"/>
    </row>
    <row r="4" spans="1:3" ht="17.25">
      <c r="A4" s="4"/>
      <c r="B4" s="4" t="s">
        <v>111</v>
      </c>
      <c r="C4" s="5" t="s">
        <v>1</v>
      </c>
    </row>
    <row r="5" spans="1:3" ht="17.25">
      <c r="A5" s="4"/>
      <c r="B5" s="4"/>
      <c r="C5" s="26" t="s">
        <v>2</v>
      </c>
    </row>
    <row r="6" spans="1:5" ht="42.75">
      <c r="A6" s="6" t="s">
        <v>3</v>
      </c>
      <c r="B6" s="7"/>
      <c r="C6" s="8">
        <f>C7+C39+C93</f>
        <v>4722237</v>
      </c>
      <c r="D6" s="43" t="s">
        <v>33</v>
      </c>
      <c r="E6" s="46" t="s">
        <v>34</v>
      </c>
    </row>
    <row r="7" spans="1:13" ht="33">
      <c r="A7" s="9" t="s">
        <v>27</v>
      </c>
      <c r="B7" s="7"/>
      <c r="C7" s="8">
        <f>C8+C37</f>
        <v>4155884</v>
      </c>
      <c r="D7" s="8">
        <f>D8+D37</f>
        <v>157533</v>
      </c>
      <c r="E7" s="8">
        <f>E8+E37</f>
        <v>2918091</v>
      </c>
      <c r="F7" s="25">
        <f>E7-'[1]Лік НВК'!$E$7</f>
        <v>327828</v>
      </c>
      <c r="M7" s="25"/>
    </row>
    <row r="8" spans="1:5" ht="33">
      <c r="A8" s="9" t="s">
        <v>6</v>
      </c>
      <c r="B8" s="11" t="s">
        <v>7</v>
      </c>
      <c r="C8" s="12">
        <f>ROUND(C9,0)</f>
        <v>3406086</v>
      </c>
      <c r="D8" s="12">
        <v>129125</v>
      </c>
      <c r="E8" s="31">
        <v>2391878</v>
      </c>
    </row>
    <row r="9" spans="1:6" ht="50.25">
      <c r="A9" s="13" t="s">
        <v>4</v>
      </c>
      <c r="B9" s="15" t="s">
        <v>35</v>
      </c>
      <c r="C9" s="27">
        <f>C10+C25</f>
        <v>3406085.853333333</v>
      </c>
      <c r="D9" s="44">
        <f>D10</f>
        <v>129125.11999999998</v>
      </c>
      <c r="E9" s="32">
        <f>E10</f>
        <v>2391877.633333333</v>
      </c>
      <c r="F9" s="25"/>
    </row>
    <row r="10" spans="1:13" ht="33">
      <c r="A10" s="14"/>
      <c r="B10" s="19" t="s">
        <v>36</v>
      </c>
      <c r="C10" s="27">
        <f>C11+C12+C13+C19+C20+C23+C24+C18+C22+C21</f>
        <v>2521002.753333333</v>
      </c>
      <c r="D10" s="44">
        <f>D11+D12+D20+D23+D21+D24</f>
        <v>129125.11999999998</v>
      </c>
      <c r="E10" s="32">
        <f>E11+E12+E13+E19+E20+E23+E24+E18+E22</f>
        <v>2391877.633333333</v>
      </c>
      <c r="F10" s="25"/>
      <c r="I10" s="34"/>
      <c r="J10" s="35"/>
      <c r="K10" s="36"/>
      <c r="M10" s="25"/>
    </row>
    <row r="11" spans="1:14" ht="16.5">
      <c r="A11" s="14"/>
      <c r="B11" s="20" t="s">
        <v>8</v>
      </c>
      <c r="C11" s="27">
        <f aca="true" t="shared" si="0" ref="C11:C24">D11+E11</f>
        <v>1333948.25</v>
      </c>
      <c r="D11" s="29">
        <v>79467</v>
      </c>
      <c r="E11" s="30">
        <v>1254481.25</v>
      </c>
      <c r="F11" s="25"/>
      <c r="G11" s="25"/>
      <c r="I11" s="34"/>
      <c r="J11" s="36"/>
      <c r="N11" s="25"/>
    </row>
    <row r="12" spans="1:14" ht="16.5">
      <c r="A12" s="24"/>
      <c r="B12" s="20" t="s">
        <v>9</v>
      </c>
      <c r="C12" s="27">
        <f t="shared" si="0"/>
        <v>308884.8</v>
      </c>
      <c r="D12" s="29">
        <v>18249.96</v>
      </c>
      <c r="E12" s="30">
        <v>290634.83999999997</v>
      </c>
      <c r="F12" s="25"/>
      <c r="G12" s="25"/>
      <c r="I12" s="34"/>
      <c r="J12" s="36"/>
      <c r="N12" s="25"/>
    </row>
    <row r="13" spans="1:14" ht="16.5">
      <c r="A13" s="14"/>
      <c r="B13" s="20" t="s">
        <v>13</v>
      </c>
      <c r="C13" s="27">
        <f t="shared" si="0"/>
        <v>183823.92</v>
      </c>
      <c r="D13" s="29"/>
      <c r="E13" s="30">
        <f>E14+E15+E16+E17</f>
        <v>183823.92</v>
      </c>
      <c r="F13" s="25"/>
      <c r="I13" s="34"/>
      <c r="J13" s="36"/>
      <c r="N13" s="25"/>
    </row>
    <row r="14" spans="1:10" ht="16.5">
      <c r="A14" s="14"/>
      <c r="B14" s="20" t="s">
        <v>14</v>
      </c>
      <c r="C14" s="27">
        <f t="shared" si="0"/>
        <v>44021.520000000004</v>
      </c>
      <c r="D14" s="29"/>
      <c r="E14" s="30">
        <v>44021.520000000004</v>
      </c>
      <c r="F14" s="25"/>
      <c r="I14" s="34"/>
      <c r="J14" s="36"/>
    </row>
    <row r="15" spans="1:10" ht="16.5">
      <c r="A15" s="14"/>
      <c r="B15" s="20" t="s">
        <v>15</v>
      </c>
      <c r="C15" s="27">
        <f t="shared" si="0"/>
        <v>77645.88</v>
      </c>
      <c r="D15" s="29"/>
      <c r="E15" s="30">
        <v>77645.88</v>
      </c>
      <c r="F15" s="25"/>
      <c r="I15" s="34"/>
      <c r="J15" s="36"/>
    </row>
    <row r="16" spans="1:10" ht="16.5">
      <c r="A16" s="14"/>
      <c r="B16" s="20" t="s">
        <v>25</v>
      </c>
      <c r="C16" s="27">
        <f t="shared" si="0"/>
        <v>5756.5199999999995</v>
      </c>
      <c r="D16" s="29"/>
      <c r="E16" s="30">
        <v>5756.5199999999995</v>
      </c>
      <c r="F16" s="25"/>
      <c r="I16" s="34"/>
      <c r="J16" s="36"/>
    </row>
    <row r="17" spans="1:10" ht="16.5">
      <c r="A17" s="14"/>
      <c r="B17" s="20" t="s">
        <v>26</v>
      </c>
      <c r="C17" s="27">
        <f t="shared" si="0"/>
        <v>56400</v>
      </c>
      <c r="D17" s="29"/>
      <c r="E17" s="30">
        <v>56400</v>
      </c>
      <c r="F17" s="25"/>
      <c r="I17" s="34"/>
      <c r="J17" s="36"/>
    </row>
    <row r="18" spans="1:10" ht="33">
      <c r="A18" s="14"/>
      <c r="B18" s="20" t="s">
        <v>24</v>
      </c>
      <c r="C18" s="27">
        <f t="shared" si="0"/>
        <v>11513.039999999994</v>
      </c>
      <c r="D18" s="29"/>
      <c r="E18" s="30">
        <f>67913.04-E17</f>
        <v>11513.039999999994</v>
      </c>
      <c r="F18" s="25"/>
      <c r="I18" s="34"/>
      <c r="J18" s="36"/>
    </row>
    <row r="19" spans="1:10" ht="16.5">
      <c r="A19" s="14"/>
      <c r="B19" s="20" t="s">
        <v>28</v>
      </c>
      <c r="C19" s="27">
        <f t="shared" si="0"/>
        <v>0</v>
      </c>
      <c r="D19" s="29"/>
      <c r="E19" s="30"/>
      <c r="F19" s="25"/>
      <c r="I19" s="34"/>
      <c r="J19" s="36"/>
    </row>
    <row r="20" spans="1:10" ht="16.5">
      <c r="A20" s="14"/>
      <c r="B20" s="20" t="s">
        <v>32</v>
      </c>
      <c r="C20" s="27">
        <f t="shared" si="0"/>
        <v>392237.775</v>
      </c>
      <c r="D20" s="29">
        <v>15893.400000000001</v>
      </c>
      <c r="E20" s="30">
        <v>376344.375</v>
      </c>
      <c r="F20" s="25"/>
      <c r="G20" s="25"/>
      <c r="I20" s="34"/>
      <c r="J20" s="36"/>
    </row>
    <row r="21" spans="1:10" ht="16.5">
      <c r="A21" s="14"/>
      <c r="B21" s="20" t="s">
        <v>30</v>
      </c>
      <c r="C21" s="27">
        <f t="shared" si="0"/>
        <v>7946.76</v>
      </c>
      <c r="D21" s="29">
        <v>7946.76</v>
      </c>
      <c r="E21" s="30"/>
      <c r="F21" s="25"/>
      <c r="G21" s="25"/>
      <c r="I21" s="34"/>
      <c r="J21" s="36"/>
    </row>
    <row r="22" spans="1:10" ht="16.5">
      <c r="A22" s="14"/>
      <c r="B22" s="20" t="s">
        <v>31</v>
      </c>
      <c r="C22" s="27">
        <f t="shared" si="0"/>
        <v>66000</v>
      </c>
      <c r="D22" s="29"/>
      <c r="E22" s="30">
        <v>66000</v>
      </c>
      <c r="F22" s="25"/>
      <c r="G22" s="25"/>
      <c r="I22" s="34"/>
      <c r="J22" s="36"/>
    </row>
    <row r="23" spans="1:10" ht="16.5">
      <c r="A23" s="14"/>
      <c r="B23" s="20" t="s">
        <v>10</v>
      </c>
      <c r="C23" s="27">
        <f t="shared" si="0"/>
        <v>108324.10416666667</v>
      </c>
      <c r="D23" s="29">
        <v>3784</v>
      </c>
      <c r="E23" s="30">
        <v>104540.10416666667</v>
      </c>
      <c r="F23" s="25"/>
      <c r="G23" s="25"/>
      <c r="I23" s="34"/>
      <c r="J23" s="36"/>
    </row>
    <row r="24" spans="1:10" ht="16.5">
      <c r="A24" s="14"/>
      <c r="B24" s="20" t="s">
        <v>23</v>
      </c>
      <c r="C24" s="27">
        <f t="shared" si="0"/>
        <v>108324.10416666667</v>
      </c>
      <c r="D24" s="37">
        <v>3784</v>
      </c>
      <c r="E24" s="38">
        <v>104540.10416666667</v>
      </c>
      <c r="F24" s="25"/>
      <c r="I24" s="34"/>
      <c r="J24" s="36"/>
    </row>
    <row r="25" spans="1:10" ht="43.5" customHeight="1">
      <c r="A25" s="14"/>
      <c r="B25" s="19" t="s">
        <v>37</v>
      </c>
      <c r="C25" s="27">
        <f>C26+C27+C28+C29+C30+C31+C32+C33+C34+C36</f>
        <v>885083.1000000001</v>
      </c>
      <c r="D25" s="40"/>
      <c r="E25" s="41"/>
      <c r="G25" s="25"/>
      <c r="I25" s="34"/>
      <c r="J25" s="36"/>
    </row>
    <row r="26" spans="1:10" ht="16.5">
      <c r="A26" s="24"/>
      <c r="B26" s="20" t="s">
        <v>8</v>
      </c>
      <c r="C26" s="27">
        <v>465828</v>
      </c>
      <c r="D26" s="39"/>
      <c r="E26" s="33"/>
      <c r="I26" s="34"/>
      <c r="J26" s="36"/>
    </row>
    <row r="27" spans="1:10" ht="16.5">
      <c r="A27" s="14"/>
      <c r="B27" s="21" t="s">
        <v>16</v>
      </c>
      <c r="C27" s="27">
        <v>359760.60000000003</v>
      </c>
      <c r="D27" s="39"/>
      <c r="E27" s="39"/>
      <c r="I27" s="34"/>
      <c r="J27" s="36"/>
    </row>
    <row r="28" spans="1:10" ht="16.5">
      <c r="A28" s="14"/>
      <c r="B28" s="22" t="s">
        <v>9</v>
      </c>
      <c r="C28" s="27">
        <v>6684</v>
      </c>
      <c r="D28" s="39"/>
      <c r="E28" s="39"/>
      <c r="I28" s="34"/>
      <c r="J28" s="36"/>
    </row>
    <row r="29" spans="1:10" ht="16.5">
      <c r="A29" s="14"/>
      <c r="B29" s="22" t="s">
        <v>17</v>
      </c>
      <c r="C29" s="27">
        <v>2720.3999999999996</v>
      </c>
      <c r="D29" s="39"/>
      <c r="E29" s="39"/>
      <c r="I29" s="34"/>
      <c r="J29" s="36"/>
    </row>
    <row r="30" spans="1:10" ht="16.5">
      <c r="A30" s="14"/>
      <c r="B30" s="22" t="s">
        <v>18</v>
      </c>
      <c r="C30" s="27">
        <v>1890</v>
      </c>
      <c r="D30" s="39"/>
      <c r="E30" s="39"/>
      <c r="I30" s="34"/>
      <c r="J30" s="36"/>
    </row>
    <row r="31" spans="1:10" ht="16.5">
      <c r="A31" s="14"/>
      <c r="B31" s="22" t="s">
        <v>19</v>
      </c>
      <c r="C31" s="27">
        <v>1890</v>
      </c>
      <c r="D31" s="39"/>
      <c r="E31" s="39"/>
      <c r="I31" s="34"/>
      <c r="J31" s="36"/>
    </row>
    <row r="32" spans="1:10" ht="20.25" customHeight="1">
      <c r="A32" s="14"/>
      <c r="B32" s="22" t="s">
        <v>20</v>
      </c>
      <c r="C32" s="27">
        <v>16735.199999999997</v>
      </c>
      <c r="D32" s="39"/>
      <c r="E32" s="39"/>
      <c r="I32" s="34"/>
      <c r="J32" s="36"/>
    </row>
    <row r="33" spans="1:10" ht="16.5">
      <c r="A33" s="14"/>
      <c r="B33" s="23" t="s">
        <v>21</v>
      </c>
      <c r="C33" s="27">
        <v>9461.280000000002</v>
      </c>
      <c r="D33" s="39"/>
      <c r="E33" s="39"/>
      <c r="I33" s="34"/>
      <c r="J33" s="36"/>
    </row>
    <row r="34" spans="1:10" ht="16.5">
      <c r="A34" s="13"/>
      <c r="B34" s="22" t="s">
        <v>22</v>
      </c>
      <c r="C34" s="27">
        <v>20113.620000000003</v>
      </c>
      <c r="D34" s="39"/>
      <c r="E34" s="39"/>
      <c r="I34" s="34"/>
      <c r="J34" s="36"/>
    </row>
    <row r="35" spans="1:10" ht="16.5">
      <c r="A35" s="13"/>
      <c r="B35" s="22" t="s">
        <v>39</v>
      </c>
      <c r="C35" s="27">
        <v>2785</v>
      </c>
      <c r="D35" s="39"/>
      <c r="E35" s="39"/>
      <c r="I35" s="34"/>
      <c r="J35" s="36"/>
    </row>
    <row r="36" spans="1:5" ht="18" customHeight="1">
      <c r="A36" s="13"/>
      <c r="B36" s="20" t="s">
        <v>38</v>
      </c>
      <c r="C36" s="27">
        <v>0</v>
      </c>
      <c r="D36" s="42"/>
      <c r="E36" s="42"/>
    </row>
    <row r="37" spans="1:7" ht="30" customHeight="1">
      <c r="A37" s="16" t="s">
        <v>11</v>
      </c>
      <c r="B37" s="10" t="s">
        <v>12</v>
      </c>
      <c r="C37" s="12">
        <f>ROUND(C38,0)</f>
        <v>749798</v>
      </c>
      <c r="D37" s="45">
        <f>ROUND(D8*0.22,0)</f>
        <v>28408</v>
      </c>
      <c r="E37" s="45">
        <f>ROUND(E8*0.22,0)</f>
        <v>526213</v>
      </c>
      <c r="G37" s="25"/>
    </row>
    <row r="38" spans="1:3" ht="30.75">
      <c r="A38" s="17"/>
      <c r="B38" s="18" t="s">
        <v>40</v>
      </c>
      <c r="C38" s="27">
        <f>C9*0.22+2086.5*0.22</f>
        <v>749797.9177333333</v>
      </c>
    </row>
    <row r="39" spans="1:3" ht="32.25" customHeight="1">
      <c r="A39" s="47" t="s">
        <v>41</v>
      </c>
      <c r="B39" s="115" t="s">
        <v>42</v>
      </c>
      <c r="C39" s="116">
        <f>C41+C49+C52+C60+C82+C84+C91</f>
        <v>566153</v>
      </c>
    </row>
    <row r="40" spans="1:3" ht="4.5" customHeight="1">
      <c r="A40" s="48"/>
      <c r="B40" s="49"/>
      <c r="C40" s="50"/>
    </row>
    <row r="41" spans="1:3" ht="32.25" customHeight="1">
      <c r="A41" s="114" t="s">
        <v>43</v>
      </c>
      <c r="B41" s="51" t="s">
        <v>44</v>
      </c>
      <c r="C41" s="52">
        <f>C42+C43+C44+C45+C46+C47+C48</f>
        <v>116193</v>
      </c>
    </row>
    <row r="42" spans="1:3" ht="29.25" customHeight="1">
      <c r="A42" s="53"/>
      <c r="B42" s="54" t="s">
        <v>45</v>
      </c>
      <c r="C42" s="55">
        <v>70000</v>
      </c>
    </row>
    <row r="43" spans="1:3" ht="30" customHeight="1">
      <c r="A43" s="53"/>
      <c r="B43" s="56" t="s">
        <v>97</v>
      </c>
      <c r="C43" s="57">
        <v>27000</v>
      </c>
    </row>
    <row r="44" spans="1:3" ht="20.25" customHeight="1">
      <c r="A44" s="53"/>
      <c r="B44" s="58" t="s">
        <v>46</v>
      </c>
      <c r="C44" s="57">
        <v>10000</v>
      </c>
    </row>
    <row r="45" spans="1:3" ht="14.25" customHeight="1">
      <c r="A45" s="53"/>
      <c r="B45" s="59" t="s">
        <v>47</v>
      </c>
      <c r="C45" s="60">
        <v>3000</v>
      </c>
    </row>
    <row r="46" spans="1:3" ht="18" customHeight="1">
      <c r="A46" s="53"/>
      <c r="B46" s="61" t="s">
        <v>48</v>
      </c>
      <c r="C46" s="62">
        <v>2000</v>
      </c>
    </row>
    <row r="47" spans="1:3" ht="18.75" customHeight="1">
      <c r="A47" s="53"/>
      <c r="B47" s="63" t="s">
        <v>49</v>
      </c>
      <c r="C47" s="57">
        <v>1993</v>
      </c>
    </row>
    <row r="48" spans="1:3" ht="18.75" customHeight="1">
      <c r="A48" s="53"/>
      <c r="B48" s="63" t="s">
        <v>50</v>
      </c>
      <c r="C48" s="57">
        <v>2200</v>
      </c>
    </row>
    <row r="49" spans="1:3" ht="30" customHeight="1">
      <c r="A49" s="93" t="s">
        <v>51</v>
      </c>
      <c r="B49" s="94" t="s">
        <v>52</v>
      </c>
      <c r="C49" s="96">
        <f>C50+C51</f>
        <v>2500</v>
      </c>
    </row>
    <row r="50" spans="1:3" ht="17.25" customHeight="1">
      <c r="A50" s="64"/>
      <c r="B50" s="65" t="s">
        <v>98</v>
      </c>
      <c r="C50" s="66" t="s">
        <v>54</v>
      </c>
    </row>
    <row r="51" spans="1:3" ht="17.25" customHeight="1">
      <c r="A51" s="64"/>
      <c r="B51" s="65" t="s">
        <v>53</v>
      </c>
      <c r="C51" s="66" t="s">
        <v>100</v>
      </c>
    </row>
    <row r="52" spans="1:3" ht="30" customHeight="1">
      <c r="A52" s="117" t="s">
        <v>55</v>
      </c>
      <c r="B52" s="95" t="s">
        <v>56</v>
      </c>
      <c r="C52" s="96">
        <f>SUM(C53:C59)</f>
        <v>76090</v>
      </c>
    </row>
    <row r="53" spans="1:3" s="97" customFormat="1" ht="15.75" customHeight="1">
      <c r="A53" s="67"/>
      <c r="B53" s="68" t="s">
        <v>101</v>
      </c>
      <c r="C53" s="69">
        <v>29200</v>
      </c>
    </row>
    <row r="54" spans="1:3" s="97" customFormat="1" ht="16.5" customHeight="1">
      <c r="A54" s="70"/>
      <c r="B54" s="68" t="s">
        <v>102</v>
      </c>
      <c r="C54" s="71">
        <v>10725</v>
      </c>
    </row>
    <row r="55" spans="1:3" s="97" customFormat="1" ht="15" customHeight="1">
      <c r="A55" s="70"/>
      <c r="B55" s="68" t="s">
        <v>103</v>
      </c>
      <c r="C55" s="71">
        <v>3375</v>
      </c>
    </row>
    <row r="56" spans="1:3" s="97" customFormat="1" ht="16.5" customHeight="1">
      <c r="A56" s="70"/>
      <c r="B56" s="68" t="s">
        <v>104</v>
      </c>
      <c r="C56" s="71">
        <v>2250</v>
      </c>
    </row>
    <row r="57" spans="1:3" s="97" customFormat="1" ht="18" customHeight="1">
      <c r="A57" s="67"/>
      <c r="B57" s="68" t="s">
        <v>105</v>
      </c>
      <c r="C57" s="71">
        <v>2550</v>
      </c>
    </row>
    <row r="58" spans="1:3" s="97" customFormat="1" ht="30.75">
      <c r="A58" s="67"/>
      <c r="B58" s="68" t="s">
        <v>107</v>
      </c>
      <c r="C58" s="71">
        <v>20400</v>
      </c>
    </row>
    <row r="59" spans="1:3" s="97" customFormat="1" ht="30.75">
      <c r="A59" s="67"/>
      <c r="B59" s="68" t="s">
        <v>106</v>
      </c>
      <c r="C59" s="71">
        <v>7590</v>
      </c>
    </row>
    <row r="60" spans="1:3" ht="30" customHeight="1">
      <c r="A60" s="93" t="s">
        <v>57</v>
      </c>
      <c r="B60" s="98" t="s">
        <v>58</v>
      </c>
      <c r="C60" s="99">
        <f>C61+C62+C63+C64+C65+C66+C67+C68+C69+C70+C71+C72+C73+C74+C75+C76+C77+C78+C79+C80+C81</f>
        <v>111230</v>
      </c>
    </row>
    <row r="61" spans="1:3" ht="18" customHeight="1">
      <c r="A61" s="57"/>
      <c r="B61" s="72" t="s">
        <v>59</v>
      </c>
      <c r="C61" s="73">
        <v>1500</v>
      </c>
    </row>
    <row r="62" spans="1:3" ht="18.75" customHeight="1">
      <c r="A62" s="57"/>
      <c r="B62" s="72" t="s">
        <v>60</v>
      </c>
      <c r="C62" s="74">
        <v>2400</v>
      </c>
    </row>
    <row r="63" spans="1:3" ht="15" customHeight="1">
      <c r="A63" s="57"/>
      <c r="B63" s="75" t="s">
        <v>61</v>
      </c>
      <c r="C63" s="73">
        <v>2800</v>
      </c>
    </row>
    <row r="64" spans="1:3" ht="18" customHeight="1">
      <c r="A64" s="57"/>
      <c r="B64" s="75" t="s">
        <v>62</v>
      </c>
      <c r="C64" s="73">
        <v>3000</v>
      </c>
    </row>
    <row r="65" spans="1:3" ht="18" customHeight="1">
      <c r="A65" s="57"/>
      <c r="B65" s="75" t="s">
        <v>63</v>
      </c>
      <c r="C65" s="73">
        <v>5600</v>
      </c>
    </row>
    <row r="66" spans="1:3" ht="27" customHeight="1">
      <c r="A66" s="57"/>
      <c r="B66" s="75" t="s">
        <v>64</v>
      </c>
      <c r="C66" s="76">
        <v>6000</v>
      </c>
    </row>
    <row r="67" spans="1:3" ht="18" customHeight="1">
      <c r="A67" s="57"/>
      <c r="B67" s="72" t="s">
        <v>65</v>
      </c>
      <c r="C67" s="76">
        <v>1800</v>
      </c>
    </row>
    <row r="68" spans="1:3" ht="18" customHeight="1">
      <c r="A68" s="57"/>
      <c r="B68" s="72" t="s">
        <v>66</v>
      </c>
      <c r="C68" s="73">
        <v>0</v>
      </c>
    </row>
    <row r="69" spans="1:3" ht="16.5" customHeight="1">
      <c r="A69" s="57"/>
      <c r="B69" s="72" t="s">
        <v>67</v>
      </c>
      <c r="C69" s="73">
        <v>13000</v>
      </c>
    </row>
    <row r="70" spans="1:3" ht="16.5" customHeight="1">
      <c r="A70" s="57"/>
      <c r="B70" s="63" t="s">
        <v>68</v>
      </c>
      <c r="C70" s="73">
        <v>4200</v>
      </c>
    </row>
    <row r="71" spans="1:3" ht="18.75" customHeight="1">
      <c r="A71" s="57"/>
      <c r="B71" s="63" t="s">
        <v>69</v>
      </c>
      <c r="C71" s="73">
        <v>4000</v>
      </c>
    </row>
    <row r="72" spans="1:3" ht="16.5" customHeight="1">
      <c r="A72" s="57"/>
      <c r="B72" s="77" t="s">
        <v>70</v>
      </c>
      <c r="C72" s="76">
        <v>1300</v>
      </c>
    </row>
    <row r="73" spans="1:3" ht="24.75" customHeight="1">
      <c r="A73" s="57"/>
      <c r="B73" s="77" t="s">
        <v>71</v>
      </c>
      <c r="C73" s="76">
        <v>1500</v>
      </c>
    </row>
    <row r="74" spans="1:3" ht="27" customHeight="1">
      <c r="A74" s="57"/>
      <c r="B74" s="77" t="s">
        <v>72</v>
      </c>
      <c r="C74" s="76">
        <v>280</v>
      </c>
    </row>
    <row r="75" spans="1:3" ht="18" customHeight="1">
      <c r="A75" s="57"/>
      <c r="B75" s="72" t="s">
        <v>73</v>
      </c>
      <c r="C75" s="76">
        <v>1912</v>
      </c>
    </row>
    <row r="76" spans="1:3" ht="18" customHeight="1">
      <c r="A76" s="57"/>
      <c r="B76" s="75" t="s">
        <v>75</v>
      </c>
      <c r="C76" s="76">
        <v>880</v>
      </c>
    </row>
    <row r="77" spans="1:3" ht="17.25" customHeight="1">
      <c r="A77" s="57"/>
      <c r="B77" s="78" t="s">
        <v>76</v>
      </c>
      <c r="C77" s="76">
        <v>1688</v>
      </c>
    </row>
    <row r="78" spans="1:3" ht="33" customHeight="1">
      <c r="A78" s="57"/>
      <c r="B78" s="78" t="s">
        <v>77</v>
      </c>
      <c r="C78" s="76">
        <v>29000</v>
      </c>
    </row>
    <row r="79" spans="1:3" ht="16.5" customHeight="1">
      <c r="A79" s="57"/>
      <c r="B79" s="72" t="s">
        <v>74</v>
      </c>
      <c r="C79" s="76">
        <v>3650</v>
      </c>
    </row>
    <row r="80" spans="1:3" ht="19.5" customHeight="1">
      <c r="A80" s="57"/>
      <c r="B80" s="78" t="s">
        <v>78</v>
      </c>
      <c r="C80" s="76">
        <v>15000</v>
      </c>
    </row>
    <row r="81" spans="1:3" ht="16.5" customHeight="1">
      <c r="A81" s="57"/>
      <c r="B81" s="79" t="s">
        <v>79</v>
      </c>
      <c r="C81" s="76">
        <v>11720</v>
      </c>
    </row>
    <row r="82" spans="1:3" ht="31.5" customHeight="1">
      <c r="A82" s="100" t="s">
        <v>80</v>
      </c>
      <c r="B82" s="101" t="s">
        <v>81</v>
      </c>
      <c r="C82" s="102">
        <f>SUM(C83:C83)</f>
        <v>3500</v>
      </c>
    </row>
    <row r="83" spans="1:3" ht="20.25" customHeight="1">
      <c r="A83" s="80"/>
      <c r="B83" s="81" t="s">
        <v>82</v>
      </c>
      <c r="C83" s="76">
        <v>3500</v>
      </c>
    </row>
    <row r="84" spans="1:3" ht="33" customHeight="1">
      <c r="A84" s="104" t="s">
        <v>83</v>
      </c>
      <c r="B84" s="106" t="s">
        <v>84</v>
      </c>
      <c r="C84" s="105">
        <f>C85+C87+C89</f>
        <v>254140</v>
      </c>
    </row>
    <row r="85" spans="1:3" ht="30.75" customHeight="1">
      <c r="A85" s="103" t="s">
        <v>85</v>
      </c>
      <c r="B85" s="107" t="s">
        <v>86</v>
      </c>
      <c r="C85" s="108">
        <f>C86</f>
        <v>66000</v>
      </c>
    </row>
    <row r="86" spans="1:3" ht="18" customHeight="1">
      <c r="A86" s="83"/>
      <c r="B86" s="84" t="s">
        <v>108</v>
      </c>
      <c r="C86" s="85">
        <v>66000</v>
      </c>
    </row>
    <row r="87" spans="1:3" ht="34.5" customHeight="1">
      <c r="A87" s="103" t="s">
        <v>87</v>
      </c>
      <c r="B87" s="109" t="s">
        <v>88</v>
      </c>
      <c r="C87" s="108">
        <f>C88</f>
        <v>2140</v>
      </c>
    </row>
    <row r="88" spans="1:3" ht="19.5" customHeight="1">
      <c r="A88" s="86"/>
      <c r="B88" s="87" t="s">
        <v>109</v>
      </c>
      <c r="C88" s="88">
        <v>2140</v>
      </c>
    </row>
    <row r="89" spans="1:3" ht="31.5" customHeight="1">
      <c r="A89" s="103" t="s">
        <v>89</v>
      </c>
      <c r="B89" s="109" t="s">
        <v>90</v>
      </c>
      <c r="C89" s="108">
        <f>C90</f>
        <v>186000</v>
      </c>
    </row>
    <row r="90" spans="1:3" ht="20.25" customHeight="1">
      <c r="A90" s="55"/>
      <c r="B90" s="89" t="s">
        <v>110</v>
      </c>
      <c r="C90" s="90">
        <v>186000</v>
      </c>
    </row>
    <row r="91" spans="1:3" ht="33.75" customHeight="1">
      <c r="A91" s="103" t="s">
        <v>91</v>
      </c>
      <c r="B91" s="110" t="s">
        <v>92</v>
      </c>
      <c r="C91" s="82">
        <f>C92</f>
        <v>2500</v>
      </c>
    </row>
    <row r="92" spans="1:3" ht="40.5" customHeight="1">
      <c r="A92" s="83"/>
      <c r="B92" s="91" t="s">
        <v>99</v>
      </c>
      <c r="C92" s="85">
        <v>2500</v>
      </c>
    </row>
    <row r="93" spans="1:3" ht="34.5" customHeight="1">
      <c r="A93" s="111" t="s">
        <v>93</v>
      </c>
      <c r="B93" s="112" t="s">
        <v>94</v>
      </c>
      <c r="C93" s="113">
        <v>200</v>
      </c>
    </row>
    <row r="94" spans="1:3" ht="34.5" customHeight="1">
      <c r="A94" s="119" t="s">
        <v>95</v>
      </c>
      <c r="B94" s="119"/>
      <c r="C94" s="119"/>
    </row>
    <row r="95" spans="1:3" ht="1.5" customHeight="1">
      <c r="A95" s="92"/>
      <c r="B95" s="92"/>
      <c r="C95" s="92"/>
    </row>
    <row r="96" spans="1:3" ht="34.5" customHeight="1">
      <c r="A96" s="120" t="s">
        <v>96</v>
      </c>
      <c r="B96" s="120"/>
      <c r="C96" s="120"/>
    </row>
  </sheetData>
  <sheetProtection/>
  <mergeCells count="4">
    <mergeCell ref="A1:C1"/>
    <mergeCell ref="A2:C2"/>
    <mergeCell ref="A94:C94"/>
    <mergeCell ref="A96:C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2019-03-18T02:36:19Z</cp:lastPrinted>
  <dcterms:created xsi:type="dcterms:W3CDTF">2017-03-23T08:49:30Z</dcterms:created>
  <dcterms:modified xsi:type="dcterms:W3CDTF">2019-03-18T09:27:10Z</dcterms:modified>
  <cp:category/>
  <cp:version/>
  <cp:contentType/>
  <cp:contentStatus/>
</cp:coreProperties>
</file>